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585" windowWidth="20220" windowHeight="6975"/>
  </bookViews>
  <sheets>
    <sheet name="Recovered_Sheet1" sheetId="1" r:id="rId1"/>
    <sheet name="Recovered_Sheet1 (2)" sheetId="2" r:id="rId2"/>
  </sheets>
  <calcPr calcId="125725"/>
</workbook>
</file>

<file path=xl/calcChain.xml><?xml version="1.0" encoding="utf-8"?>
<calcChain xmlns="http://schemas.openxmlformats.org/spreadsheetml/2006/main">
  <c r="C23" i="1"/>
  <c r="C16"/>
  <c r="C9"/>
  <c r="H4"/>
  <c r="K25" i="2"/>
  <c r="J25"/>
  <c r="K24"/>
  <c r="J24"/>
  <c r="M23"/>
  <c r="K23"/>
  <c r="J23"/>
  <c r="M22"/>
  <c r="L22"/>
  <c r="K22"/>
  <c r="J22"/>
  <c r="K21"/>
  <c r="J21"/>
  <c r="K20"/>
  <c r="J20"/>
  <c r="K19"/>
  <c r="J19"/>
  <c r="K18"/>
  <c r="J18"/>
  <c r="L17"/>
  <c r="M17" s="1"/>
  <c r="K17"/>
  <c r="J17"/>
  <c r="K16"/>
  <c r="J16"/>
  <c r="K15"/>
  <c r="J15"/>
  <c r="K14"/>
  <c r="J14"/>
  <c r="L13"/>
  <c r="K13"/>
  <c r="J13"/>
  <c r="K12"/>
  <c r="J12"/>
  <c r="K11"/>
  <c r="J11"/>
  <c r="K10"/>
  <c r="J10"/>
  <c r="K9"/>
  <c r="J9"/>
  <c r="K8"/>
  <c r="J8"/>
  <c r="K7"/>
  <c r="J7"/>
  <c r="K6"/>
  <c r="J6"/>
  <c r="M5"/>
  <c r="K5"/>
  <c r="J5"/>
  <c r="L4"/>
  <c r="M4" s="1"/>
  <c r="I4"/>
  <c r="H4"/>
  <c r="G4"/>
  <c r="F4"/>
  <c r="E4"/>
  <c r="D4"/>
  <c r="K4" s="1"/>
  <c r="I6" i="1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5"/>
  <c r="D4"/>
  <c r="E4"/>
  <c r="F4"/>
  <c r="G4"/>
  <c r="C4" l="1"/>
  <c r="I4" s="1"/>
  <c r="J4" i="2"/>
</calcChain>
</file>

<file path=xl/sharedStrings.xml><?xml version="1.0" encoding="utf-8"?>
<sst xmlns="http://schemas.openxmlformats.org/spreadsheetml/2006/main" count="213" uniqueCount="59">
  <si>
    <t>序号</t>
  </si>
  <si>
    <t>资金名称</t>
  </si>
  <si>
    <t>资金总量</t>
  </si>
  <si>
    <t>支出金额</t>
  </si>
  <si>
    <t>支出进度</t>
  </si>
  <si>
    <t>中央安排</t>
  </si>
  <si>
    <t>省级安排</t>
  </si>
  <si>
    <t>市级安排</t>
  </si>
  <si>
    <t>县级安排</t>
  </si>
  <si>
    <t>直达资金</t>
  </si>
  <si>
    <t/>
  </si>
  <si>
    <t>剩余资金</t>
  </si>
  <si>
    <t>建议支出</t>
  </si>
  <si>
    <t>预计进度</t>
  </si>
  <si>
    <t xml:space="preserve">    就业补助资金</t>
    <phoneticPr fontId="3" type="noConversion"/>
  </si>
  <si>
    <t xml:space="preserve">    基本公共卫生服务补助资金</t>
    <phoneticPr fontId="3" type="noConversion"/>
  </si>
  <si>
    <t xml:space="preserve">    困难群众救助补助经费</t>
    <phoneticPr fontId="3" type="noConversion"/>
  </si>
  <si>
    <t xml:space="preserve">    机关事业单位养老保险制度改革补助经费</t>
    <phoneticPr fontId="3" type="noConversion"/>
  </si>
  <si>
    <t xml:space="preserve">    医疗服务与保障能力提升补助资金</t>
    <phoneticPr fontId="3" type="noConversion"/>
  </si>
  <si>
    <t xml:space="preserve">    医疗救助补助资金</t>
    <phoneticPr fontId="3" type="noConversion"/>
  </si>
  <si>
    <t xml:space="preserve">    城乡义务教育补助经费</t>
    <phoneticPr fontId="3" type="noConversion"/>
  </si>
  <si>
    <t xml:space="preserve">    残疾人事业发展补助经费</t>
    <phoneticPr fontId="3" type="noConversion"/>
  </si>
  <si>
    <t xml:space="preserve">    计划生育转移支付资金</t>
    <phoneticPr fontId="3" type="noConversion"/>
  </si>
  <si>
    <t xml:space="preserve">    成品油税费改革转移支付</t>
    <phoneticPr fontId="3" type="noConversion"/>
  </si>
  <si>
    <t xml:space="preserve">    城乡居民基本养老保险补助经费</t>
    <phoneticPr fontId="3" type="noConversion"/>
  </si>
  <si>
    <t xml:space="preserve">    中央财政城镇保障性安居工程补助资金</t>
    <phoneticPr fontId="3" type="noConversion"/>
  </si>
  <si>
    <t xml:space="preserve">    优抚对象医疗保障经费</t>
    <phoneticPr fontId="3" type="noConversion"/>
  </si>
  <si>
    <t xml:space="preserve">    中央自然灾害救灾资金</t>
    <phoneticPr fontId="3" type="noConversion"/>
  </si>
  <si>
    <t xml:space="preserve">    优抚对象补助经费</t>
    <phoneticPr fontId="3" type="noConversion"/>
  </si>
  <si>
    <t xml:space="preserve">    县级基本财力保障机制奖补资金</t>
    <phoneticPr fontId="3" type="noConversion"/>
  </si>
  <si>
    <t xml:space="preserve">    其他减税降费资金转移支付</t>
    <phoneticPr fontId="3" type="noConversion"/>
  </si>
  <si>
    <t>-</t>
    <phoneticPr fontId="3" type="noConversion"/>
  </si>
  <si>
    <t>（单位：万元）</t>
  </si>
  <si>
    <t>业务股室</t>
    <phoneticPr fontId="3" type="noConversion"/>
  </si>
  <si>
    <t>社保</t>
    <phoneticPr fontId="3" type="noConversion"/>
  </si>
  <si>
    <t>预算</t>
    <phoneticPr fontId="3" type="noConversion"/>
  </si>
  <si>
    <t xml:space="preserve">    疫情防控财力补助资金</t>
    <phoneticPr fontId="3" type="noConversion"/>
  </si>
  <si>
    <t>经建</t>
    <phoneticPr fontId="3" type="noConversion"/>
  </si>
  <si>
    <t>-</t>
    <phoneticPr fontId="3" type="noConversion"/>
  </si>
  <si>
    <t xml:space="preserve">    增值税留抵退税资金转移支付</t>
    <phoneticPr fontId="3" type="noConversion"/>
  </si>
  <si>
    <t xml:space="preserve">    普惠金融发展专项资金</t>
    <phoneticPr fontId="3" type="noConversion"/>
  </si>
  <si>
    <t xml:space="preserve">    基本药物制度补助资金</t>
    <phoneticPr fontId="3" type="noConversion"/>
  </si>
  <si>
    <t>2023年12月20日直达资金支出情况（更新）</t>
    <phoneticPr fontId="3" type="noConversion"/>
  </si>
  <si>
    <t>2023年1-12月直达资金预算安排和支出情况</t>
    <phoneticPr fontId="3" type="noConversion"/>
  </si>
  <si>
    <t xml:space="preserve">    就业补助资金</t>
    <phoneticPr fontId="3" type="noConversion"/>
  </si>
  <si>
    <t xml:space="preserve">    困难群众救助补助经费</t>
    <phoneticPr fontId="3" type="noConversion"/>
  </si>
  <si>
    <t xml:space="preserve">    机关事业单位养老保险制度改革补助经费</t>
    <phoneticPr fontId="3" type="noConversion"/>
  </si>
  <si>
    <t xml:space="preserve">    医疗救助补助资金</t>
    <phoneticPr fontId="3" type="noConversion"/>
  </si>
  <si>
    <t xml:space="preserve">    残疾人事业发展补助经费</t>
    <phoneticPr fontId="3" type="noConversion"/>
  </si>
  <si>
    <t xml:space="preserve">    计划生育转移支付资金</t>
    <phoneticPr fontId="3" type="noConversion"/>
  </si>
  <si>
    <t xml:space="preserve">    成品油税费改革转移支付</t>
    <phoneticPr fontId="3" type="noConversion"/>
  </si>
  <si>
    <t xml:space="preserve">    城乡居民基本养老保险补助经费</t>
    <phoneticPr fontId="3" type="noConversion"/>
  </si>
  <si>
    <t xml:space="preserve">    基本药物制度补助资金</t>
    <phoneticPr fontId="3" type="noConversion"/>
  </si>
  <si>
    <t xml:space="preserve">    中央财政城镇保障性安居工程补助资金</t>
    <phoneticPr fontId="3" type="noConversion"/>
  </si>
  <si>
    <t xml:space="preserve">    优抚对象医疗保障经费</t>
    <phoneticPr fontId="3" type="noConversion"/>
  </si>
  <si>
    <t xml:space="preserve">    优抚对象补助经费</t>
    <phoneticPr fontId="3" type="noConversion"/>
  </si>
  <si>
    <t xml:space="preserve">    疫情防控财力补助资金</t>
    <phoneticPr fontId="3" type="noConversion"/>
  </si>
  <si>
    <t xml:space="preserve">    其他减税降费资金转移支付</t>
    <phoneticPr fontId="3" type="noConversion"/>
  </si>
  <si>
    <t xml:space="preserve">    普惠金融发展专项资金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</si>
</sst>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0.0%"/>
    <numFmt numFmtId="177" formatCode="#,##0.00_ "/>
    <numFmt numFmtId="178" formatCode="0.00_ "/>
  </numFmts>
  <fonts count="14">
    <font>
      <sz val="11"/>
      <color indexed="8"/>
      <name val="宋体"/>
      <family val="2"/>
      <scheme val="minor"/>
    </font>
    <font>
      <sz val="12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2"/>
      <scheme val="minor"/>
    </font>
    <font>
      <b/>
      <sz val="11"/>
      <name val="宋体"/>
      <family val="3"/>
      <charset val="134"/>
    </font>
    <font>
      <b/>
      <sz val="12"/>
      <name val="楷体_GB2312"/>
      <family val="3"/>
      <charset val="134"/>
    </font>
    <font>
      <b/>
      <sz val="11"/>
      <name val="楷体_GB2312"/>
      <family val="3"/>
      <charset val="134"/>
    </font>
    <font>
      <b/>
      <sz val="22"/>
      <color indexed="8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宋体"/>
      <family val="3"/>
      <charset val="134"/>
    </font>
    <font>
      <sz val="12"/>
      <color rgb="FFFF000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2" borderId="2">
      <alignment vertical="center"/>
    </xf>
    <xf numFmtId="9" fontId="4" fillId="2" borderId="2" applyFont="0" applyFill="0" applyBorder="0" applyAlignment="0" applyProtection="0">
      <alignment vertical="center"/>
    </xf>
    <xf numFmtId="0" fontId="4" fillId="2" borderId="2">
      <alignment vertical="center"/>
    </xf>
    <xf numFmtId="9" fontId="4" fillId="2" borderId="2" applyFont="0" applyFill="0" applyBorder="0" applyAlignment="0" applyProtection="0">
      <alignment vertical="center"/>
    </xf>
    <xf numFmtId="0" fontId="4" fillId="2" borderId="2">
      <alignment vertical="center"/>
    </xf>
    <xf numFmtId="0" fontId="4" fillId="2" borderId="2">
      <alignment vertical="center"/>
    </xf>
  </cellStyleXfs>
  <cellXfs count="4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12" fillId="0" borderId="1" xfId="0" applyFont="1" applyBorder="1" applyAlignment="1">
      <alignment horizontal="center" vertical="center"/>
    </xf>
    <xf numFmtId="0" fontId="5" fillId="2" borderId="1" xfId="4" applyFont="1" applyBorder="1" applyAlignment="1">
      <alignment horizontal="center" vertical="center" wrapText="1"/>
    </xf>
    <xf numFmtId="0" fontId="6" fillId="2" borderId="1" xfId="4" applyFont="1" applyBorder="1" applyAlignment="1">
      <alignment horizontal="center" vertical="center" wrapText="1"/>
    </xf>
    <xf numFmtId="0" fontId="7" fillId="2" borderId="1" xfId="4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4" fontId="10" fillId="0" borderId="1" xfId="0" applyNumberFormat="1" applyFont="1" applyBorder="1" applyAlignment="1">
      <alignment horizontal="right" vertical="center"/>
    </xf>
    <xf numFmtId="177" fontId="10" fillId="0" borderId="1" xfId="0" applyNumberFormat="1" applyFont="1" applyBorder="1" applyAlignment="1">
      <alignment vertical="center"/>
    </xf>
    <xf numFmtId="178" fontId="10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4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177" fontId="11" fillId="0" borderId="1" xfId="0" applyNumberFormat="1" applyFont="1" applyBorder="1" applyAlignment="1">
      <alignment vertical="center"/>
    </xf>
    <xf numFmtId="178" fontId="11" fillId="0" borderId="1" xfId="0" applyNumberFormat="1" applyFont="1" applyBorder="1" applyAlignment="1">
      <alignment vertical="center"/>
    </xf>
    <xf numFmtId="176" fontId="11" fillId="0" borderId="1" xfId="1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77" fontId="0" fillId="0" borderId="0" xfId="0" applyNumberFormat="1">
      <alignment vertical="center"/>
    </xf>
    <xf numFmtId="10" fontId="11" fillId="0" borderId="1" xfId="0" applyNumberFormat="1" applyFont="1" applyBorder="1" applyAlignment="1">
      <alignment horizontal="right" vertical="center"/>
    </xf>
    <xf numFmtId="4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10" fontId="10" fillId="0" borderId="1" xfId="1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/>
    </xf>
    <xf numFmtId="4" fontId="11" fillId="3" borderId="1" xfId="0" applyNumberFormat="1" applyFont="1" applyFill="1" applyBorder="1" applyAlignment="1">
      <alignment horizontal="right" vertical="center"/>
    </xf>
    <xf numFmtId="0" fontId="11" fillId="3" borderId="1" xfId="0" applyFont="1" applyFill="1" applyBorder="1" applyAlignment="1">
      <alignment vertical="center"/>
    </xf>
    <xf numFmtId="10" fontId="11" fillId="3" borderId="1" xfId="0" applyNumberFormat="1" applyFont="1" applyFill="1" applyBorder="1" applyAlignment="1">
      <alignment horizontal="right" vertical="center"/>
    </xf>
    <xf numFmtId="177" fontId="11" fillId="3" borderId="1" xfId="0" applyNumberFormat="1" applyFont="1" applyFill="1" applyBorder="1" applyAlignment="1">
      <alignment vertical="center"/>
    </xf>
    <xf numFmtId="178" fontId="11" fillId="3" borderId="1" xfId="0" applyNumberFormat="1" applyFont="1" applyFill="1" applyBorder="1" applyAlignment="1">
      <alignment vertical="center"/>
    </xf>
    <xf numFmtId="9" fontId="1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8" fillId="2" borderId="2" xfId="7" applyFont="1" applyAlignment="1">
      <alignment horizontal="center" vertical="center"/>
    </xf>
    <xf numFmtId="0" fontId="9" fillId="2" borderId="3" xfId="7" applyFont="1" applyBorder="1" applyAlignment="1">
      <alignment horizontal="right" vertical="center" wrapText="1"/>
    </xf>
    <xf numFmtId="0" fontId="4" fillId="2" borderId="3" xfId="7" applyBorder="1" applyAlignment="1">
      <alignment horizontal="right" vertical="center"/>
    </xf>
    <xf numFmtId="176" fontId="10" fillId="0" borderId="1" xfId="1" applyNumberFormat="1" applyFont="1" applyBorder="1" applyAlignment="1">
      <alignment horizontal="right" vertical="center"/>
    </xf>
    <xf numFmtId="176" fontId="11" fillId="0" borderId="1" xfId="0" applyNumberFormat="1" applyFont="1" applyBorder="1" applyAlignment="1">
      <alignment horizontal="right" vertical="center"/>
    </xf>
    <xf numFmtId="4" fontId="11" fillId="4" borderId="1" xfId="0" applyNumberFormat="1" applyFont="1" applyFill="1" applyBorder="1" applyAlignment="1">
      <alignment horizontal="right" vertical="center"/>
    </xf>
    <xf numFmtId="0" fontId="11" fillId="4" borderId="1" xfId="0" applyFont="1" applyFill="1" applyBorder="1" applyAlignment="1">
      <alignment vertical="center"/>
    </xf>
    <xf numFmtId="176" fontId="11" fillId="4" borderId="1" xfId="0" applyNumberFormat="1" applyFont="1" applyFill="1" applyBorder="1" applyAlignment="1">
      <alignment horizontal="right" vertical="center"/>
    </xf>
  </cellXfs>
  <cellStyles count="8">
    <cellStyle name="百分比" xfId="1" builtinId="5"/>
    <cellStyle name="百分比 2" xfId="5"/>
    <cellStyle name="百分比 3" xfId="3"/>
    <cellStyle name="常规" xfId="0" builtinId="0"/>
    <cellStyle name="常规 2" xfId="4"/>
    <cellStyle name="常规 3" xfId="2"/>
    <cellStyle name="常规 4" xfId="6"/>
    <cellStyle name="常规 5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>
      <selection activeCell="M9" sqref="M9"/>
    </sheetView>
  </sheetViews>
  <sheetFormatPr defaultRowHeight="13.5"/>
  <cols>
    <col min="1" max="1" width="6.5" customWidth="1"/>
    <col min="2" max="2" width="43.5" customWidth="1"/>
    <col min="3" max="3" width="17.25" customWidth="1"/>
    <col min="4" max="4" width="16.25" style="2" customWidth="1"/>
    <col min="5" max="6" width="14.875" style="2" customWidth="1"/>
    <col min="7" max="9" width="14.875" customWidth="1"/>
    <col min="11" max="11" width="10.5" bestFit="1" customWidth="1"/>
    <col min="13" max="13" width="11.625" bestFit="1" customWidth="1"/>
  </cols>
  <sheetData>
    <row r="1" spans="1:13" ht="30" customHeight="1">
      <c r="A1" s="33" t="s">
        <v>43</v>
      </c>
      <c r="B1" s="33"/>
      <c r="C1" s="33"/>
      <c r="D1" s="33"/>
      <c r="E1" s="33"/>
      <c r="F1" s="33"/>
      <c r="G1" s="33"/>
      <c r="H1" s="33"/>
      <c r="I1" s="33"/>
    </row>
    <row r="2" spans="1:13" s="2" customFormat="1" ht="18" customHeight="1">
      <c r="A2" s="34" t="s">
        <v>32</v>
      </c>
      <c r="B2" s="35"/>
      <c r="C2" s="35"/>
      <c r="D2" s="35"/>
      <c r="E2" s="35"/>
      <c r="F2" s="35"/>
      <c r="G2" s="35"/>
      <c r="H2" s="35"/>
      <c r="I2" s="35"/>
    </row>
    <row r="3" spans="1:13" ht="31.5" customHeight="1">
      <c r="A3" s="5" t="s">
        <v>0</v>
      </c>
      <c r="B3" s="5" t="s">
        <v>1</v>
      </c>
      <c r="C3" s="6" t="s">
        <v>2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3</v>
      </c>
      <c r="I3" s="6" t="s">
        <v>4</v>
      </c>
    </row>
    <row r="4" spans="1:13" ht="22.5" customHeight="1">
      <c r="A4" s="3" t="s">
        <v>31</v>
      </c>
      <c r="B4" s="7" t="s">
        <v>9</v>
      </c>
      <c r="C4" s="8">
        <f>SUM(C5:C25)</f>
        <v>32490.79</v>
      </c>
      <c r="D4" s="8">
        <f t="shared" ref="D4:G4" si="0">SUM(D5:D25)</f>
        <v>28733.29</v>
      </c>
      <c r="E4" s="8">
        <f t="shared" si="0"/>
        <v>3113.5899999999997</v>
      </c>
      <c r="F4" s="8">
        <f t="shared" si="0"/>
        <v>271.91000000000003</v>
      </c>
      <c r="G4" s="8">
        <f t="shared" si="0"/>
        <v>372</v>
      </c>
      <c r="H4" s="8">
        <f>SUM(H5:H25)</f>
        <v>27969.64</v>
      </c>
      <c r="I4" s="36">
        <f>H4/C4</f>
        <v>0.86084825884504501</v>
      </c>
      <c r="K4" s="20"/>
      <c r="M4" s="18"/>
    </row>
    <row r="5" spans="1:13" ht="22.5" customHeight="1">
      <c r="A5" s="1">
        <v>1</v>
      </c>
      <c r="B5" s="17" t="s">
        <v>44</v>
      </c>
      <c r="C5" s="12">
        <v>2462</v>
      </c>
      <c r="D5" s="12">
        <v>2090</v>
      </c>
      <c r="E5" s="13" t="s">
        <v>10</v>
      </c>
      <c r="F5" s="13" t="s">
        <v>10</v>
      </c>
      <c r="G5" s="12">
        <v>372</v>
      </c>
      <c r="H5" s="12">
        <v>2104.04</v>
      </c>
      <c r="I5" s="37">
        <f>H5/C5</f>
        <v>0.85460601137286762</v>
      </c>
      <c r="M5" s="18"/>
    </row>
    <row r="6" spans="1:13" ht="22.5" customHeight="1">
      <c r="A6" s="1">
        <v>2</v>
      </c>
      <c r="B6" s="17" t="s">
        <v>15</v>
      </c>
      <c r="C6" s="12">
        <v>2470.42</v>
      </c>
      <c r="D6" s="12">
        <v>1773.22</v>
      </c>
      <c r="E6" s="12">
        <v>697.2</v>
      </c>
      <c r="F6" s="13" t="s">
        <v>10</v>
      </c>
      <c r="G6" s="13" t="s">
        <v>10</v>
      </c>
      <c r="H6" s="12">
        <v>2425.92</v>
      </c>
      <c r="I6" s="37">
        <f t="shared" ref="I6:I25" si="1">H6/C6</f>
        <v>0.9819868686296257</v>
      </c>
    </row>
    <row r="7" spans="1:13" ht="22.5" customHeight="1">
      <c r="A7" s="1">
        <v>3</v>
      </c>
      <c r="B7" s="17" t="s">
        <v>45</v>
      </c>
      <c r="C7" s="12">
        <v>1214.68</v>
      </c>
      <c r="D7" s="12">
        <v>703.1</v>
      </c>
      <c r="E7" s="12">
        <v>294</v>
      </c>
      <c r="F7" s="12">
        <v>217.58</v>
      </c>
      <c r="G7" s="13" t="s">
        <v>10</v>
      </c>
      <c r="H7" s="12">
        <v>1200.19</v>
      </c>
      <c r="I7" s="37">
        <f t="shared" si="1"/>
        <v>0.98807093226199494</v>
      </c>
    </row>
    <row r="8" spans="1:13" ht="22.5" customHeight="1">
      <c r="A8" s="1">
        <v>4</v>
      </c>
      <c r="B8" s="17" t="s">
        <v>46</v>
      </c>
      <c r="C8" s="12">
        <v>1341</v>
      </c>
      <c r="D8" s="12">
        <v>1341</v>
      </c>
      <c r="E8" s="13" t="s">
        <v>10</v>
      </c>
      <c r="F8" s="13" t="s">
        <v>10</v>
      </c>
      <c r="G8" s="13" t="s">
        <v>10</v>
      </c>
      <c r="H8" s="12">
        <v>1341</v>
      </c>
      <c r="I8" s="37">
        <f t="shared" si="1"/>
        <v>1</v>
      </c>
    </row>
    <row r="9" spans="1:13" ht="22.5" customHeight="1">
      <c r="A9" s="1">
        <v>5</v>
      </c>
      <c r="B9" s="17" t="s">
        <v>18</v>
      </c>
      <c r="C9" s="12">
        <f>SUM(D9:G9)</f>
        <v>290.15999999999997</v>
      </c>
      <c r="D9" s="12">
        <v>282.95999999999998</v>
      </c>
      <c r="E9" s="12">
        <v>7.2</v>
      </c>
      <c r="F9" s="13" t="s">
        <v>10</v>
      </c>
      <c r="G9" s="13" t="s">
        <v>10</v>
      </c>
      <c r="H9" s="12">
        <v>215.2</v>
      </c>
      <c r="I9" s="37">
        <f t="shared" si="1"/>
        <v>0.74165977391783844</v>
      </c>
    </row>
    <row r="10" spans="1:13" ht="22.5" customHeight="1">
      <c r="A10" s="1">
        <v>6</v>
      </c>
      <c r="B10" s="17" t="s">
        <v>47</v>
      </c>
      <c r="C10" s="12">
        <v>149</v>
      </c>
      <c r="D10" s="12">
        <v>64</v>
      </c>
      <c r="E10" s="12">
        <v>34</v>
      </c>
      <c r="F10" s="13">
        <v>51</v>
      </c>
      <c r="G10" s="13" t="s">
        <v>10</v>
      </c>
      <c r="H10" s="12">
        <v>149</v>
      </c>
      <c r="I10" s="37">
        <f t="shared" si="1"/>
        <v>1</v>
      </c>
    </row>
    <row r="11" spans="1:13" ht="22.5" customHeight="1">
      <c r="A11" s="1">
        <v>7</v>
      </c>
      <c r="B11" s="17" t="s">
        <v>20</v>
      </c>
      <c r="C11" s="12">
        <v>1875.3</v>
      </c>
      <c r="D11" s="12">
        <v>1346</v>
      </c>
      <c r="E11" s="12">
        <v>529.29999999999995</v>
      </c>
      <c r="F11" s="13" t="s">
        <v>10</v>
      </c>
      <c r="G11" s="13" t="s">
        <v>10</v>
      </c>
      <c r="H11" s="12">
        <v>1830.4</v>
      </c>
      <c r="I11" s="37">
        <f t="shared" si="1"/>
        <v>0.97605716418706345</v>
      </c>
    </row>
    <row r="12" spans="1:13" ht="22.5" customHeight="1">
      <c r="A12" s="1">
        <v>8</v>
      </c>
      <c r="B12" s="17" t="s">
        <v>48</v>
      </c>
      <c r="C12" s="12">
        <v>105.2</v>
      </c>
      <c r="D12" s="12">
        <v>17.3</v>
      </c>
      <c r="E12" s="12">
        <v>87.9</v>
      </c>
      <c r="F12" s="13" t="s">
        <v>10</v>
      </c>
      <c r="G12" s="13" t="s">
        <v>10</v>
      </c>
      <c r="H12" s="12">
        <v>105.2</v>
      </c>
      <c r="I12" s="37">
        <f t="shared" si="1"/>
        <v>1</v>
      </c>
    </row>
    <row r="13" spans="1:13" ht="22.5" customHeight="1">
      <c r="A13" s="1">
        <v>9</v>
      </c>
      <c r="B13" s="17" t="s">
        <v>49</v>
      </c>
      <c r="C13" s="38">
        <v>463.91</v>
      </c>
      <c r="D13" s="38">
        <v>202.01</v>
      </c>
      <c r="E13" s="38">
        <v>261.89999999999998</v>
      </c>
      <c r="F13" s="39" t="s">
        <v>10</v>
      </c>
      <c r="G13" s="39" t="s">
        <v>10</v>
      </c>
      <c r="H13" s="39">
        <v>16.55</v>
      </c>
      <c r="I13" s="40">
        <f t="shared" si="1"/>
        <v>3.567502317259813E-2</v>
      </c>
    </row>
    <row r="14" spans="1:13" ht="22.5" customHeight="1">
      <c r="A14" s="1">
        <v>10</v>
      </c>
      <c r="B14" s="17" t="s">
        <v>50</v>
      </c>
      <c r="C14" s="38">
        <v>24</v>
      </c>
      <c r="D14" s="38">
        <v>24</v>
      </c>
      <c r="E14" s="39" t="s">
        <v>10</v>
      </c>
      <c r="F14" s="39" t="s">
        <v>10</v>
      </c>
      <c r="G14" s="39" t="s">
        <v>10</v>
      </c>
      <c r="H14" s="38">
        <v>24</v>
      </c>
      <c r="I14" s="40">
        <f t="shared" si="1"/>
        <v>1</v>
      </c>
    </row>
    <row r="15" spans="1:13" ht="22.5" customHeight="1">
      <c r="A15" s="1">
        <v>11</v>
      </c>
      <c r="B15" s="17" t="s">
        <v>51</v>
      </c>
      <c r="C15" s="38">
        <v>195.3</v>
      </c>
      <c r="D15" s="38">
        <v>136</v>
      </c>
      <c r="E15" s="38">
        <v>59.3</v>
      </c>
      <c r="F15" s="39" t="s">
        <v>10</v>
      </c>
      <c r="G15" s="39" t="s">
        <v>10</v>
      </c>
      <c r="H15" s="38">
        <v>195.3</v>
      </c>
      <c r="I15" s="40">
        <f t="shared" si="1"/>
        <v>1</v>
      </c>
    </row>
    <row r="16" spans="1:13" ht="22.5" customHeight="1">
      <c r="A16" s="1">
        <v>12</v>
      </c>
      <c r="B16" s="17" t="s">
        <v>52</v>
      </c>
      <c r="C16" s="38">
        <f>SUM(D16:G16)</f>
        <v>37.46</v>
      </c>
      <c r="D16" s="38">
        <v>31.2</v>
      </c>
      <c r="E16" s="38">
        <v>6.26</v>
      </c>
      <c r="F16" s="39" t="s">
        <v>10</v>
      </c>
      <c r="G16" s="39" t="s">
        <v>10</v>
      </c>
      <c r="H16" s="38">
        <v>31.2</v>
      </c>
      <c r="I16" s="40">
        <f t="shared" si="1"/>
        <v>0.83288841430859584</v>
      </c>
    </row>
    <row r="17" spans="1:9" ht="22.5" customHeight="1">
      <c r="A17" s="1">
        <v>13</v>
      </c>
      <c r="B17" s="17" t="s">
        <v>53</v>
      </c>
      <c r="C17" s="38">
        <v>5926.05</v>
      </c>
      <c r="D17" s="38">
        <v>5261</v>
      </c>
      <c r="E17" s="38">
        <v>665.05</v>
      </c>
      <c r="F17" s="39" t="s">
        <v>10</v>
      </c>
      <c r="G17" s="39" t="s">
        <v>10</v>
      </c>
      <c r="H17" s="38">
        <v>4681.37</v>
      </c>
      <c r="I17" s="40">
        <f t="shared" si="1"/>
        <v>0.78996464761519047</v>
      </c>
    </row>
    <row r="18" spans="1:9" ht="22.5" customHeight="1">
      <c r="A18" s="1">
        <v>14</v>
      </c>
      <c r="B18" s="17" t="s">
        <v>54</v>
      </c>
      <c r="C18" s="38">
        <v>25.65</v>
      </c>
      <c r="D18" s="38">
        <v>20</v>
      </c>
      <c r="E18" s="38">
        <v>5.65</v>
      </c>
      <c r="F18" s="39" t="s">
        <v>10</v>
      </c>
      <c r="G18" s="39" t="s">
        <v>10</v>
      </c>
      <c r="H18" s="39">
        <v>0.67</v>
      </c>
      <c r="I18" s="40">
        <f t="shared" si="1"/>
        <v>2.6120857699805072E-2</v>
      </c>
    </row>
    <row r="19" spans="1:9" ht="22.5" customHeight="1">
      <c r="A19" s="1">
        <v>15</v>
      </c>
      <c r="B19" s="17" t="s">
        <v>27</v>
      </c>
      <c r="C19" s="12">
        <v>4.7</v>
      </c>
      <c r="D19" s="12">
        <v>4.7</v>
      </c>
      <c r="E19" s="13" t="s">
        <v>10</v>
      </c>
      <c r="F19" s="13" t="s">
        <v>10</v>
      </c>
      <c r="G19" s="13" t="s">
        <v>10</v>
      </c>
      <c r="H19" s="12">
        <v>4.7</v>
      </c>
      <c r="I19" s="37">
        <f t="shared" si="1"/>
        <v>1</v>
      </c>
    </row>
    <row r="20" spans="1:9" ht="22.5" customHeight="1">
      <c r="A20" s="1">
        <v>16</v>
      </c>
      <c r="B20" s="17" t="s">
        <v>55</v>
      </c>
      <c r="C20" s="12">
        <v>608.96</v>
      </c>
      <c r="D20" s="12">
        <v>556.79999999999995</v>
      </c>
      <c r="E20" s="12">
        <v>48.83</v>
      </c>
      <c r="F20" s="12">
        <v>3.33</v>
      </c>
      <c r="G20" s="13" t="s">
        <v>10</v>
      </c>
      <c r="H20" s="12">
        <v>472.06</v>
      </c>
      <c r="I20" s="37">
        <f t="shared" si="1"/>
        <v>0.77519048870204932</v>
      </c>
    </row>
    <row r="21" spans="1:9" ht="22.5" customHeight="1">
      <c r="A21" s="1">
        <v>17</v>
      </c>
      <c r="B21" s="17" t="s">
        <v>29</v>
      </c>
      <c r="C21" s="12">
        <v>2018</v>
      </c>
      <c r="D21" s="12">
        <v>1818</v>
      </c>
      <c r="E21" s="12">
        <v>200</v>
      </c>
      <c r="F21" s="13" t="s">
        <v>10</v>
      </c>
      <c r="G21" s="13" t="s">
        <v>10</v>
      </c>
      <c r="H21" s="12">
        <v>2018</v>
      </c>
      <c r="I21" s="37">
        <f t="shared" si="1"/>
        <v>1</v>
      </c>
    </row>
    <row r="22" spans="1:9" ht="22.5" customHeight="1">
      <c r="A22" s="1">
        <v>18</v>
      </c>
      <c r="B22" s="17" t="s">
        <v>56</v>
      </c>
      <c r="C22" s="12">
        <v>4283</v>
      </c>
      <c r="D22" s="12">
        <v>4283</v>
      </c>
      <c r="E22" s="13" t="s">
        <v>10</v>
      </c>
      <c r="F22" s="13" t="s">
        <v>10</v>
      </c>
      <c r="G22" s="13" t="s">
        <v>10</v>
      </c>
      <c r="H22" s="12">
        <v>2298.15</v>
      </c>
      <c r="I22" s="37">
        <f t="shared" si="1"/>
        <v>0.53657483072612655</v>
      </c>
    </row>
    <row r="23" spans="1:9" ht="22.5" customHeight="1">
      <c r="A23" s="1">
        <v>19</v>
      </c>
      <c r="B23" s="17" t="s">
        <v>39</v>
      </c>
      <c r="C23" s="12">
        <f>SUM(D23:G23)</f>
        <v>7994</v>
      </c>
      <c r="D23" s="12">
        <v>7942</v>
      </c>
      <c r="E23" s="12">
        <v>52</v>
      </c>
      <c r="F23" s="13" t="s">
        <v>10</v>
      </c>
      <c r="G23" s="13" t="s">
        <v>10</v>
      </c>
      <c r="H23" s="12">
        <v>8018.09</v>
      </c>
      <c r="I23" s="37">
        <f t="shared" si="1"/>
        <v>1.0030135101325994</v>
      </c>
    </row>
    <row r="24" spans="1:9" ht="22.5" customHeight="1">
      <c r="A24" s="1">
        <v>20</v>
      </c>
      <c r="B24" s="17" t="s">
        <v>57</v>
      </c>
      <c r="C24" s="12">
        <v>586</v>
      </c>
      <c r="D24" s="12">
        <v>586</v>
      </c>
      <c r="E24" s="13" t="s">
        <v>10</v>
      </c>
      <c r="F24" s="13" t="s">
        <v>10</v>
      </c>
      <c r="G24" s="13" t="s">
        <v>10</v>
      </c>
      <c r="H24" s="12">
        <v>586</v>
      </c>
      <c r="I24" s="37">
        <f t="shared" si="1"/>
        <v>1</v>
      </c>
    </row>
    <row r="25" spans="1:9" ht="22.5" customHeight="1">
      <c r="A25" s="1">
        <v>21</v>
      </c>
      <c r="B25" s="17" t="s">
        <v>58</v>
      </c>
      <c r="C25" s="12">
        <v>416</v>
      </c>
      <c r="D25" s="12">
        <v>251</v>
      </c>
      <c r="E25" s="12">
        <v>165</v>
      </c>
      <c r="F25" s="13" t="s">
        <v>10</v>
      </c>
      <c r="G25" s="13" t="s">
        <v>10</v>
      </c>
      <c r="H25" s="12">
        <v>252.6</v>
      </c>
      <c r="I25" s="37">
        <f t="shared" si="1"/>
        <v>0.60721153846153841</v>
      </c>
    </row>
  </sheetData>
  <mergeCells count="2">
    <mergeCell ref="A1:I1"/>
    <mergeCell ref="A2:I2"/>
  </mergeCells>
  <phoneticPr fontId="3" type="noConversion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workbookViewId="0">
      <selection sqref="A1:M25"/>
    </sheetView>
  </sheetViews>
  <sheetFormatPr defaultRowHeight="13.5"/>
  <cols>
    <col min="1" max="1" width="6" style="2" customWidth="1"/>
    <col min="2" max="2" width="6.5" style="2" customWidth="1"/>
    <col min="3" max="3" width="41.125" style="2" customWidth="1"/>
    <col min="4" max="5" width="12.375" style="2" customWidth="1"/>
    <col min="6" max="8" width="10.625" style="2" customWidth="1"/>
    <col min="9" max="9" width="12.375" style="2" customWidth="1"/>
    <col min="10" max="10" width="11" style="2" customWidth="1"/>
    <col min="11" max="11" width="12.375" style="2" customWidth="1"/>
    <col min="12" max="13" width="11.625" style="2" customWidth="1"/>
    <col min="14" max="14" width="9" style="2"/>
    <col min="15" max="15" width="10.5" style="2" bestFit="1" customWidth="1"/>
    <col min="16" max="16" width="9" style="2"/>
    <col min="17" max="17" width="11.625" style="2" bestFit="1" customWidth="1"/>
    <col min="18" max="16384" width="9" style="2"/>
  </cols>
  <sheetData>
    <row r="1" spans="1:17" ht="30" customHeight="1">
      <c r="A1" s="33" t="s">
        <v>42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7" ht="18" customHeight="1">
      <c r="A2" s="34" t="s">
        <v>32</v>
      </c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7" ht="31.5" customHeight="1">
      <c r="A3" s="5" t="s">
        <v>0</v>
      </c>
      <c r="B3" s="5" t="s">
        <v>33</v>
      </c>
      <c r="C3" s="5" t="s">
        <v>1</v>
      </c>
      <c r="D3" s="6" t="s">
        <v>2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3</v>
      </c>
      <c r="J3" s="6" t="s">
        <v>4</v>
      </c>
      <c r="K3" s="6" t="s">
        <v>11</v>
      </c>
      <c r="L3" s="4" t="s">
        <v>12</v>
      </c>
      <c r="M3" s="4" t="s">
        <v>13</v>
      </c>
    </row>
    <row r="4" spans="1:17" ht="22.5" customHeight="1">
      <c r="A4" s="3" t="s">
        <v>31</v>
      </c>
      <c r="B4" s="3" t="s">
        <v>38</v>
      </c>
      <c r="C4" s="7" t="s">
        <v>9</v>
      </c>
      <c r="D4" s="8">
        <f>SUM(D5:D25)</f>
        <v>32361.79</v>
      </c>
      <c r="E4" s="8">
        <f t="shared" ref="E4:H4" si="0">SUM(E5:E25)</f>
        <v>28733.29</v>
      </c>
      <c r="F4" s="8">
        <f t="shared" si="0"/>
        <v>3035.59</v>
      </c>
      <c r="G4" s="8">
        <f t="shared" si="0"/>
        <v>220.91000000000003</v>
      </c>
      <c r="H4" s="8">
        <f t="shared" si="0"/>
        <v>372</v>
      </c>
      <c r="I4" s="8">
        <f>SUM(I5:I25)</f>
        <v>26442.48</v>
      </c>
      <c r="J4" s="22">
        <f>I4/D4</f>
        <v>0.81708953676542606</v>
      </c>
      <c r="K4" s="9">
        <f>D4-I4</f>
        <v>5919.3100000000013</v>
      </c>
      <c r="L4" s="10">
        <f>SUM(L5:L25)</f>
        <v>2583.2429999999999</v>
      </c>
      <c r="M4" s="16">
        <f>(L4+I4)/D4</f>
        <v>0.89691339694126926</v>
      </c>
      <c r="O4" s="20"/>
      <c r="Q4" s="18"/>
    </row>
    <row r="5" spans="1:17" ht="22.5" customHeight="1">
      <c r="A5" s="1">
        <v>1</v>
      </c>
      <c r="B5" s="21" t="s">
        <v>34</v>
      </c>
      <c r="C5" s="11" t="s">
        <v>14</v>
      </c>
      <c r="D5" s="12">
        <v>2462</v>
      </c>
      <c r="E5" s="12">
        <v>2090</v>
      </c>
      <c r="F5" s="13" t="s">
        <v>10</v>
      </c>
      <c r="G5" s="13" t="s">
        <v>10</v>
      </c>
      <c r="H5" s="12">
        <v>372</v>
      </c>
      <c r="I5" s="12">
        <v>2025.97</v>
      </c>
      <c r="J5" s="19">
        <f>I5/D5</f>
        <v>0.8228960194963445</v>
      </c>
      <c r="K5" s="14">
        <f t="shared" ref="K5:K25" si="1">D5-I5</f>
        <v>436.03</v>
      </c>
      <c r="L5" s="15"/>
      <c r="M5" s="16">
        <f>(L5+I5)/D5</f>
        <v>0.8228960194963445</v>
      </c>
      <c r="Q5" s="18"/>
    </row>
    <row r="6" spans="1:17" ht="22.5" customHeight="1">
      <c r="A6" s="1">
        <v>2</v>
      </c>
      <c r="B6" s="21" t="s">
        <v>34</v>
      </c>
      <c r="C6" s="17" t="s">
        <v>15</v>
      </c>
      <c r="D6" s="12">
        <v>2470.42</v>
      </c>
      <c r="E6" s="12">
        <v>1773.22</v>
      </c>
      <c r="F6" s="12">
        <v>697.2</v>
      </c>
      <c r="G6" s="13" t="s">
        <v>10</v>
      </c>
      <c r="H6" s="13" t="s">
        <v>10</v>
      </c>
      <c r="I6" s="12">
        <v>2425.92</v>
      </c>
      <c r="J6" s="19">
        <f t="shared" ref="J6:J25" si="2">I6/D6</f>
        <v>0.9819868686296257</v>
      </c>
      <c r="K6" s="14">
        <f t="shared" si="1"/>
        <v>44.5</v>
      </c>
      <c r="L6" s="15" t="s">
        <v>10</v>
      </c>
      <c r="M6" s="13" t="s">
        <v>10</v>
      </c>
    </row>
    <row r="7" spans="1:17" ht="22.5" customHeight="1">
      <c r="A7" s="1">
        <v>3</v>
      </c>
      <c r="B7" s="21" t="s">
        <v>34</v>
      </c>
      <c r="C7" s="17" t="s">
        <v>16</v>
      </c>
      <c r="D7" s="12">
        <v>1214.68</v>
      </c>
      <c r="E7" s="12">
        <v>703.1</v>
      </c>
      <c r="F7" s="12">
        <v>294</v>
      </c>
      <c r="G7" s="12">
        <v>217.58</v>
      </c>
      <c r="H7" s="13" t="s">
        <v>10</v>
      </c>
      <c r="I7" s="12">
        <v>1200.19</v>
      </c>
      <c r="J7" s="19">
        <f t="shared" si="2"/>
        <v>0.98807093226199494</v>
      </c>
      <c r="K7" s="14">
        <f t="shared" si="1"/>
        <v>14.490000000000009</v>
      </c>
      <c r="L7" s="15" t="s">
        <v>10</v>
      </c>
      <c r="M7" s="13" t="s">
        <v>10</v>
      </c>
    </row>
    <row r="8" spans="1:17" ht="22.5" customHeight="1">
      <c r="A8" s="1">
        <v>4</v>
      </c>
      <c r="B8" s="21" t="s">
        <v>34</v>
      </c>
      <c r="C8" s="17" t="s">
        <v>17</v>
      </c>
      <c r="D8" s="12">
        <v>1341</v>
      </c>
      <c r="E8" s="12">
        <v>1341</v>
      </c>
      <c r="F8" s="13" t="s">
        <v>10</v>
      </c>
      <c r="G8" s="13" t="s">
        <v>10</v>
      </c>
      <c r="H8" s="13" t="s">
        <v>10</v>
      </c>
      <c r="I8" s="12">
        <v>1341</v>
      </c>
      <c r="J8" s="19">
        <f t="shared" si="2"/>
        <v>1</v>
      </c>
      <c r="K8" s="14">
        <f t="shared" si="1"/>
        <v>0</v>
      </c>
      <c r="L8" s="15" t="s">
        <v>10</v>
      </c>
      <c r="M8" s="13" t="s">
        <v>10</v>
      </c>
    </row>
    <row r="9" spans="1:17" ht="22.5" customHeight="1">
      <c r="A9" s="1">
        <v>5</v>
      </c>
      <c r="B9" s="21" t="s">
        <v>34</v>
      </c>
      <c r="C9" s="17" t="s">
        <v>18</v>
      </c>
      <c r="D9" s="12">
        <v>272.52</v>
      </c>
      <c r="E9" s="12">
        <v>282.95999999999998</v>
      </c>
      <c r="F9" s="12">
        <v>-10.44</v>
      </c>
      <c r="G9" s="13" t="s">
        <v>10</v>
      </c>
      <c r="H9" s="13" t="s">
        <v>10</v>
      </c>
      <c r="I9" s="12">
        <v>215.2</v>
      </c>
      <c r="J9" s="19">
        <f t="shared" si="2"/>
        <v>0.78966681344488476</v>
      </c>
      <c r="K9" s="14">
        <f t="shared" si="1"/>
        <v>57.319999999999993</v>
      </c>
      <c r="L9" s="15" t="s">
        <v>10</v>
      </c>
      <c r="M9" s="13" t="s">
        <v>10</v>
      </c>
    </row>
    <row r="10" spans="1:17" ht="22.5" customHeight="1">
      <c r="A10" s="1">
        <v>6</v>
      </c>
      <c r="B10" s="21" t="s">
        <v>34</v>
      </c>
      <c r="C10" s="11" t="s">
        <v>19</v>
      </c>
      <c r="D10" s="12">
        <v>98</v>
      </c>
      <c r="E10" s="12">
        <v>64</v>
      </c>
      <c r="F10" s="12">
        <v>34</v>
      </c>
      <c r="G10" s="13" t="s">
        <v>10</v>
      </c>
      <c r="H10" s="13" t="s">
        <v>10</v>
      </c>
      <c r="I10" s="12">
        <v>98</v>
      </c>
      <c r="J10" s="19">
        <f t="shared" si="2"/>
        <v>1</v>
      </c>
      <c r="K10" s="14">
        <f t="shared" si="1"/>
        <v>0</v>
      </c>
      <c r="L10" s="15" t="s">
        <v>10</v>
      </c>
      <c r="M10" s="13" t="s">
        <v>10</v>
      </c>
    </row>
    <row r="11" spans="1:17" ht="22.5" customHeight="1">
      <c r="A11" s="1">
        <v>7</v>
      </c>
      <c r="B11" s="21" t="s">
        <v>34</v>
      </c>
      <c r="C11" s="17" t="s">
        <v>20</v>
      </c>
      <c r="D11" s="12">
        <v>1875.3</v>
      </c>
      <c r="E11" s="12">
        <v>1346</v>
      </c>
      <c r="F11" s="12">
        <v>529.29999999999995</v>
      </c>
      <c r="G11" s="13" t="s">
        <v>10</v>
      </c>
      <c r="H11" s="13" t="s">
        <v>10</v>
      </c>
      <c r="I11" s="12">
        <v>1819.89</v>
      </c>
      <c r="J11" s="19">
        <f t="shared" si="2"/>
        <v>0.97045272756358991</v>
      </c>
      <c r="K11" s="14">
        <f t="shared" si="1"/>
        <v>55.409999999999854</v>
      </c>
      <c r="L11" s="15" t="s">
        <v>10</v>
      </c>
      <c r="M11" s="13" t="s">
        <v>10</v>
      </c>
    </row>
    <row r="12" spans="1:17" ht="22.5" customHeight="1">
      <c r="A12" s="1">
        <v>8</v>
      </c>
      <c r="B12" s="21" t="s">
        <v>34</v>
      </c>
      <c r="C12" s="17" t="s">
        <v>21</v>
      </c>
      <c r="D12" s="12">
        <v>105.2</v>
      </c>
      <c r="E12" s="12">
        <v>17.3</v>
      </c>
      <c r="F12" s="12">
        <v>87.9</v>
      </c>
      <c r="G12" s="13" t="s">
        <v>10</v>
      </c>
      <c r="H12" s="13" t="s">
        <v>10</v>
      </c>
      <c r="I12" s="12">
        <v>105.2</v>
      </c>
      <c r="J12" s="19">
        <f t="shared" si="2"/>
        <v>1</v>
      </c>
      <c r="K12" s="14">
        <f t="shared" si="1"/>
        <v>0</v>
      </c>
      <c r="L12" s="15" t="s">
        <v>10</v>
      </c>
      <c r="M12" s="13" t="s">
        <v>10</v>
      </c>
    </row>
    <row r="13" spans="1:17" ht="22.5" customHeight="1">
      <c r="A13" s="23">
        <v>9</v>
      </c>
      <c r="B13" s="24" t="s">
        <v>34</v>
      </c>
      <c r="C13" s="25" t="s">
        <v>22</v>
      </c>
      <c r="D13" s="26">
        <v>463.91</v>
      </c>
      <c r="E13" s="26">
        <v>202.01</v>
      </c>
      <c r="F13" s="26">
        <v>261.89999999999998</v>
      </c>
      <c r="G13" s="27" t="s">
        <v>10</v>
      </c>
      <c r="H13" s="27" t="s">
        <v>10</v>
      </c>
      <c r="I13" s="27">
        <v>16.55</v>
      </c>
      <c r="J13" s="28">
        <f t="shared" si="2"/>
        <v>3.567502317259813E-2</v>
      </c>
      <c r="K13" s="29">
        <f t="shared" si="1"/>
        <v>447.36</v>
      </c>
      <c r="L13" s="30">
        <f>D13*0.3</f>
        <v>139.173</v>
      </c>
      <c r="M13" s="31">
        <v>0.3</v>
      </c>
    </row>
    <row r="14" spans="1:17" ht="22.5" customHeight="1">
      <c r="A14" s="1">
        <v>10</v>
      </c>
      <c r="B14" s="21" t="s">
        <v>35</v>
      </c>
      <c r="C14" s="17" t="s">
        <v>23</v>
      </c>
      <c r="D14" s="12">
        <v>24</v>
      </c>
      <c r="E14" s="12">
        <v>24</v>
      </c>
      <c r="F14" s="13" t="s">
        <v>10</v>
      </c>
      <c r="G14" s="13" t="s">
        <v>10</v>
      </c>
      <c r="H14" s="13" t="s">
        <v>10</v>
      </c>
      <c r="I14" s="12">
        <v>24</v>
      </c>
      <c r="J14" s="19">
        <f t="shared" si="2"/>
        <v>1</v>
      </c>
      <c r="K14" s="14">
        <f t="shared" si="1"/>
        <v>0</v>
      </c>
      <c r="L14" s="15" t="s">
        <v>10</v>
      </c>
      <c r="M14" s="13" t="s">
        <v>10</v>
      </c>
    </row>
    <row r="15" spans="1:17" ht="22.5" customHeight="1">
      <c r="A15" s="1">
        <v>11</v>
      </c>
      <c r="B15" s="21" t="s">
        <v>34</v>
      </c>
      <c r="C15" s="17" t="s">
        <v>24</v>
      </c>
      <c r="D15" s="12">
        <v>195.3</v>
      </c>
      <c r="E15" s="12">
        <v>136</v>
      </c>
      <c r="F15" s="12">
        <v>59.3</v>
      </c>
      <c r="G15" s="13" t="s">
        <v>10</v>
      </c>
      <c r="H15" s="13" t="s">
        <v>10</v>
      </c>
      <c r="I15" s="12">
        <v>167</v>
      </c>
      <c r="J15" s="19">
        <f t="shared" si="2"/>
        <v>0.85509472606246795</v>
      </c>
      <c r="K15" s="14">
        <f t="shared" si="1"/>
        <v>28.300000000000011</v>
      </c>
      <c r="L15" s="15" t="s">
        <v>10</v>
      </c>
      <c r="M15" s="13" t="s">
        <v>10</v>
      </c>
    </row>
    <row r="16" spans="1:17" ht="22.5" customHeight="1">
      <c r="A16" s="1">
        <v>12</v>
      </c>
      <c r="B16" s="21" t="s">
        <v>34</v>
      </c>
      <c r="C16" s="11" t="s">
        <v>41</v>
      </c>
      <c r="D16" s="12">
        <v>55.1</v>
      </c>
      <c r="E16" s="12">
        <v>31.2</v>
      </c>
      <c r="F16" s="12">
        <v>23.9</v>
      </c>
      <c r="G16" s="13" t="s">
        <v>10</v>
      </c>
      <c r="H16" s="13" t="s">
        <v>10</v>
      </c>
      <c r="I16" s="12">
        <v>31.2</v>
      </c>
      <c r="J16" s="19">
        <f t="shared" si="2"/>
        <v>0.56624319419237745</v>
      </c>
      <c r="K16" s="14">
        <f t="shared" si="1"/>
        <v>23.900000000000002</v>
      </c>
      <c r="L16" s="15" t="s">
        <v>10</v>
      </c>
      <c r="M16" s="13" t="s">
        <v>10</v>
      </c>
    </row>
    <row r="17" spans="1:13" ht="22.5" customHeight="1">
      <c r="A17" s="1">
        <v>13</v>
      </c>
      <c r="B17" s="21" t="s">
        <v>37</v>
      </c>
      <c r="C17" s="11" t="s">
        <v>25</v>
      </c>
      <c r="D17" s="12">
        <v>5926.05</v>
      </c>
      <c r="E17" s="12">
        <v>5261</v>
      </c>
      <c r="F17" s="12">
        <v>665.05</v>
      </c>
      <c r="G17" s="13" t="s">
        <v>10</v>
      </c>
      <c r="H17" s="13" t="s">
        <v>10</v>
      </c>
      <c r="I17" s="12">
        <v>3567.54</v>
      </c>
      <c r="J17" s="19">
        <f t="shared" si="2"/>
        <v>0.6020097704204318</v>
      </c>
      <c r="K17" s="14">
        <f t="shared" si="1"/>
        <v>2358.5100000000002</v>
      </c>
      <c r="L17" s="15">
        <f>D17*0.8-3567.54</f>
        <v>1173.3000000000002</v>
      </c>
      <c r="M17" s="16">
        <f>(L17+I17)/D17</f>
        <v>0.8</v>
      </c>
    </row>
    <row r="18" spans="1:13" ht="22.5" customHeight="1">
      <c r="A18" s="23">
        <v>14</v>
      </c>
      <c r="B18" s="24" t="s">
        <v>34</v>
      </c>
      <c r="C18" s="32" t="s">
        <v>26</v>
      </c>
      <c r="D18" s="26">
        <v>25.65</v>
      </c>
      <c r="E18" s="26">
        <v>20</v>
      </c>
      <c r="F18" s="26">
        <v>5.65</v>
      </c>
      <c r="G18" s="27" t="s">
        <v>10</v>
      </c>
      <c r="H18" s="27" t="s">
        <v>10</v>
      </c>
      <c r="I18" s="26">
        <v>0.67</v>
      </c>
      <c r="J18" s="28">
        <f t="shared" si="2"/>
        <v>2.6120857699805072E-2</v>
      </c>
      <c r="K18" s="29">
        <f t="shared" si="1"/>
        <v>24.979999999999997</v>
      </c>
      <c r="L18" s="30" t="s">
        <v>10</v>
      </c>
      <c r="M18" s="27" t="s">
        <v>10</v>
      </c>
    </row>
    <row r="19" spans="1:13" ht="22.5" customHeight="1">
      <c r="A19" s="1">
        <v>15</v>
      </c>
      <c r="B19" s="21" t="s">
        <v>35</v>
      </c>
      <c r="C19" s="17" t="s">
        <v>27</v>
      </c>
      <c r="D19" s="12">
        <v>4.7</v>
      </c>
      <c r="E19" s="12">
        <v>4.7</v>
      </c>
      <c r="F19" s="13" t="s">
        <v>10</v>
      </c>
      <c r="G19" s="13" t="s">
        <v>10</v>
      </c>
      <c r="H19" s="13" t="s">
        <v>10</v>
      </c>
      <c r="I19" s="13">
        <v>4.7</v>
      </c>
      <c r="J19" s="19">
        <f t="shared" si="2"/>
        <v>1</v>
      </c>
      <c r="K19" s="14">
        <f t="shared" si="1"/>
        <v>0</v>
      </c>
      <c r="L19" s="15" t="s">
        <v>10</v>
      </c>
      <c r="M19" s="13" t="s">
        <v>10</v>
      </c>
    </row>
    <row r="20" spans="1:13" ht="22.5" customHeight="1">
      <c r="A20" s="1">
        <v>16</v>
      </c>
      <c r="B20" s="21" t="s">
        <v>34</v>
      </c>
      <c r="C20" s="17" t="s">
        <v>28</v>
      </c>
      <c r="D20" s="12">
        <v>608.96</v>
      </c>
      <c r="E20" s="12">
        <v>556.79999999999995</v>
      </c>
      <c r="F20" s="12">
        <v>48.83</v>
      </c>
      <c r="G20" s="12">
        <v>3.33</v>
      </c>
      <c r="H20" s="13" t="s">
        <v>10</v>
      </c>
      <c r="I20" s="12">
        <v>472.06</v>
      </c>
      <c r="J20" s="19">
        <f t="shared" si="2"/>
        <v>0.77519048870204932</v>
      </c>
      <c r="K20" s="14">
        <f t="shared" si="1"/>
        <v>136.90000000000003</v>
      </c>
      <c r="L20" s="15" t="s">
        <v>10</v>
      </c>
      <c r="M20" s="13" t="s">
        <v>10</v>
      </c>
    </row>
    <row r="21" spans="1:13" ht="22.5" customHeight="1">
      <c r="A21" s="1">
        <v>17</v>
      </c>
      <c r="B21" s="21" t="s">
        <v>35</v>
      </c>
      <c r="C21" s="17" t="s">
        <v>29</v>
      </c>
      <c r="D21" s="12">
        <v>2018</v>
      </c>
      <c r="E21" s="12">
        <v>1818</v>
      </c>
      <c r="F21" s="12">
        <v>200</v>
      </c>
      <c r="G21" s="13" t="s">
        <v>10</v>
      </c>
      <c r="H21" s="13" t="s">
        <v>10</v>
      </c>
      <c r="I21" s="12">
        <v>2018</v>
      </c>
      <c r="J21" s="19">
        <f t="shared" si="2"/>
        <v>1</v>
      </c>
      <c r="K21" s="14">
        <f t="shared" si="1"/>
        <v>0</v>
      </c>
      <c r="L21" s="15" t="s">
        <v>10</v>
      </c>
      <c r="M21" s="13" t="s">
        <v>10</v>
      </c>
    </row>
    <row r="22" spans="1:13" ht="22.5" customHeight="1">
      <c r="A22" s="1">
        <v>18</v>
      </c>
      <c r="B22" s="21" t="s">
        <v>35</v>
      </c>
      <c r="C22" s="11" t="s">
        <v>36</v>
      </c>
      <c r="D22" s="12">
        <v>4283</v>
      </c>
      <c r="E22" s="12">
        <v>4283</v>
      </c>
      <c r="F22" s="13" t="s">
        <v>10</v>
      </c>
      <c r="G22" s="13" t="s">
        <v>10</v>
      </c>
      <c r="H22" s="13" t="s">
        <v>10</v>
      </c>
      <c r="I22" s="12">
        <v>2298.15</v>
      </c>
      <c r="J22" s="19">
        <f t="shared" si="2"/>
        <v>0.53657483072612655</v>
      </c>
      <c r="K22" s="14">
        <f t="shared" si="1"/>
        <v>1984.85</v>
      </c>
      <c r="L22" s="15">
        <f>D22*0.8-I22</f>
        <v>1128.25</v>
      </c>
      <c r="M22" s="16">
        <f>(L22+I22)/D22</f>
        <v>0.8</v>
      </c>
    </row>
    <row r="23" spans="1:13" ht="22.5" customHeight="1">
      <c r="A23" s="1">
        <v>19</v>
      </c>
      <c r="B23" s="21" t="s">
        <v>35</v>
      </c>
      <c r="C23" s="11" t="s">
        <v>39</v>
      </c>
      <c r="D23" s="12">
        <v>7916</v>
      </c>
      <c r="E23" s="12">
        <v>7942</v>
      </c>
      <c r="F23" s="12">
        <v>-26</v>
      </c>
      <c r="G23" s="13" t="s">
        <v>10</v>
      </c>
      <c r="H23" s="13" t="s">
        <v>10</v>
      </c>
      <c r="I23" s="12">
        <v>7773.48</v>
      </c>
      <c r="J23" s="19">
        <f t="shared" si="2"/>
        <v>0.98199595755432034</v>
      </c>
      <c r="K23" s="14">
        <f t="shared" si="1"/>
        <v>142.52000000000044</v>
      </c>
      <c r="L23" s="15">
        <v>142.52000000000001</v>
      </c>
      <c r="M23" s="16">
        <f>(L23+I23)/D23</f>
        <v>1</v>
      </c>
    </row>
    <row r="24" spans="1:13" ht="22.5" customHeight="1">
      <c r="A24" s="1">
        <v>20</v>
      </c>
      <c r="B24" s="21" t="s">
        <v>35</v>
      </c>
      <c r="C24" s="17" t="s">
        <v>30</v>
      </c>
      <c r="D24" s="12">
        <v>586</v>
      </c>
      <c r="E24" s="12">
        <v>586</v>
      </c>
      <c r="F24" s="13" t="s">
        <v>10</v>
      </c>
      <c r="G24" s="13" t="s">
        <v>10</v>
      </c>
      <c r="H24" s="13" t="s">
        <v>10</v>
      </c>
      <c r="I24" s="12">
        <v>586</v>
      </c>
      <c r="J24" s="19">
        <f t="shared" si="2"/>
        <v>1</v>
      </c>
      <c r="K24" s="14">
        <f t="shared" si="1"/>
        <v>0</v>
      </c>
      <c r="L24" s="15" t="s">
        <v>10</v>
      </c>
      <c r="M24" s="13" t="s">
        <v>10</v>
      </c>
    </row>
    <row r="25" spans="1:13" ht="22.5" customHeight="1">
      <c r="A25" s="1">
        <v>21</v>
      </c>
      <c r="B25" s="21" t="s">
        <v>34</v>
      </c>
      <c r="C25" s="17" t="s">
        <v>40</v>
      </c>
      <c r="D25" s="12">
        <v>416</v>
      </c>
      <c r="E25" s="12">
        <v>251</v>
      </c>
      <c r="F25" s="12">
        <v>165</v>
      </c>
      <c r="G25" s="13" t="s">
        <v>10</v>
      </c>
      <c r="H25" s="13" t="s">
        <v>10</v>
      </c>
      <c r="I25" s="12">
        <v>251.76</v>
      </c>
      <c r="J25" s="19">
        <f t="shared" si="2"/>
        <v>0.6051923076923077</v>
      </c>
      <c r="K25" s="14">
        <f t="shared" si="1"/>
        <v>164.24</v>
      </c>
      <c r="L25" s="15"/>
      <c r="M25" s="16"/>
    </row>
  </sheetData>
  <mergeCells count="2">
    <mergeCell ref="A1:M1"/>
    <mergeCell ref="A2:M2"/>
  </mergeCells>
  <phoneticPr fontId="3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Recovered_Sheet1</vt:lpstr>
      <vt:lpstr>Recovered_Sheet1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2024-01-05T06:43:40Z</cp:lastPrinted>
  <dcterms:created xsi:type="dcterms:W3CDTF">2023-12-13T00:34:54Z</dcterms:created>
  <dcterms:modified xsi:type="dcterms:W3CDTF">2024-01-05T06:43:48Z</dcterms:modified>
</cp:coreProperties>
</file>